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mc:AlternateContent xmlns:mc="http://schemas.openxmlformats.org/markup-compatibility/2006">
    <mc:Choice Requires="x15">
      <x15ac:absPath xmlns:x15ac="http://schemas.microsoft.com/office/spreadsheetml/2010/11/ac" url="C:\Users\tmoffatt\Documents\Cerebellum\Temporary\"/>
    </mc:Choice>
  </mc:AlternateContent>
  <bookViews>
    <workbookView xWindow="0" yWindow="0" windowWidth="22380" windowHeight="9465"/>
  </bookViews>
  <sheets>
    <sheet name="Calculator" sheetId="1" r:id="rId1"/>
    <sheet name="TXT-5100" sheetId="2" r:id="rId2"/>
    <sheet name="Prasino Study" sheetId="3" r:id="rId3"/>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 i="1" l="1"/>
  <c r="L9" i="1"/>
  <c r="L13" i="1" s="1"/>
  <c r="L15" i="1" s="1"/>
  <c r="H24" i="1" s="1"/>
  <c r="H26" i="1" l="1"/>
</calcChain>
</file>

<file path=xl/sharedStrings.xml><?xml version="1.0" encoding="utf-8"?>
<sst xmlns="http://schemas.openxmlformats.org/spreadsheetml/2006/main" count="38" uniqueCount="37">
  <si>
    <t>Average Injection Pressure</t>
  </si>
  <si>
    <t>Average Injection Rate of Chemical</t>
  </si>
  <si>
    <t>Most common Texteam arrangement is 3/8" plunger - 1" stroke</t>
  </si>
  <si>
    <t>L/day</t>
  </si>
  <si>
    <t>psi</t>
  </si>
  <si>
    <t>MPa</t>
  </si>
  <si>
    <t>SCF/day</t>
  </si>
  <si>
    <t>Operating days per year</t>
  </si>
  <si>
    <t>% Methane content in gas ( 75-95% )</t>
  </si>
  <si>
    <t>Global Warming Potential (GWP) for Methane</t>
  </si>
  <si>
    <t>https://ghgprotocol.org/sites/default/files/Global-Warming-Potential-Values%20%28Feb%2016%202016%29_1.pdf</t>
  </si>
  <si>
    <t>References</t>
  </si>
  <si>
    <t>Methane Density</t>
  </si>
  <si>
    <t>NET GHG Emissions</t>
  </si>
  <si>
    <t>Natural Gas yearly Consumption</t>
  </si>
  <si>
    <t>GHG credit</t>
  </si>
  <si>
    <t>Total Credit</t>
  </si>
  <si>
    <t>Pneumatic gas consumption rate from tables</t>
  </si>
  <si>
    <r>
      <t>In the absence of site-specific data, rough estimates can be developed using published emission factors for generic piston or diaphragm pumps. The 2013 Prasino study</t>
    </r>
    <r>
      <rPr>
        <vertAlign val="superscript"/>
        <sz val="7"/>
        <color theme="1"/>
        <rFont val="Calibri"/>
        <family val="2"/>
        <scheme val="minor"/>
      </rPr>
      <t xml:space="preserve">4 </t>
    </r>
    <r>
      <rPr>
        <sz val="11"/>
        <color theme="1"/>
        <rFont val="Calibri"/>
        <family val="2"/>
        <scheme val="minor"/>
      </rPr>
      <t>determined average vent rates of 1.0542m</t>
    </r>
    <r>
      <rPr>
        <vertAlign val="superscript"/>
        <sz val="11"/>
        <color theme="1"/>
        <rFont val="Calibri"/>
        <family val="2"/>
        <scheme val="minor"/>
      </rPr>
      <t>3</t>
    </r>
    <r>
      <rPr>
        <sz val="11"/>
        <color theme="1"/>
        <rFont val="Calibri"/>
        <family val="2"/>
        <scheme val="minor"/>
      </rPr>
      <t>/hour for ‘generic diaphragm pumps’ and 0.5917m</t>
    </r>
    <r>
      <rPr>
        <vertAlign val="superscript"/>
        <sz val="7"/>
        <color theme="1"/>
        <rFont val="Calibri"/>
        <family val="2"/>
        <scheme val="minor"/>
      </rPr>
      <t>3</t>
    </r>
    <r>
      <rPr>
        <sz val="11"/>
        <color theme="1"/>
        <rFont val="Calibri"/>
        <family val="2"/>
        <scheme val="minor"/>
      </rPr>
      <t>/hour for ‘generic piston pumps’.</t>
    </r>
  </si>
  <si>
    <t>Conversion factor</t>
  </si>
  <si>
    <t>http://up-s.com/txt/PDF/series5100.pdf</t>
  </si>
  <si>
    <t>http://esrd.alberta.ca/focus/alberta-and-climate-change/regulating-greenhouse-gas-emissions/alberta-based-offset-credit-system/offset-credit-system-protocols/documents/MemoOnGlobalWarmingPotentials-Feb2014.pdf</t>
  </si>
  <si>
    <t>http://www.capopenergy.com/uploads/1/1/7/8/11781696/prasino_pneumatic_ghg_ef_final_report.pdf</t>
  </si>
  <si>
    <t>days</t>
  </si>
  <si>
    <t>Disclaimer:   The above calculator is designed to be informational and represents an estimate of emmissions only.  Sirius is not responsible for the consequences of any decisions or actions taken in reliance upon or as a result of the information provided by these tools.</t>
  </si>
  <si>
    <t>Sirius Emission Calculator</t>
  </si>
  <si>
    <t>User Inputs - Edit yellow cells</t>
  </si>
  <si>
    <t>Revised July 25, 2018</t>
  </si>
  <si>
    <r>
      <t>Net GHG Reductions = Baseline Emissions = (Baseline Pump Vent Rate in m</t>
    </r>
    <r>
      <rPr>
        <sz val="7"/>
        <color theme="1"/>
        <rFont val="Arial"/>
        <family val="2"/>
      </rPr>
      <t xml:space="preserve">3 </t>
    </r>
    <r>
      <rPr>
        <sz val="11"/>
        <color theme="1"/>
        <rFont val="Arial"/>
        <family val="2"/>
      </rPr>
      <t>natural gas/Litre of chemical injected)*(Injection Rate in Litres/Day)*(Operating Days per year)*(% Methane in gas)*(Density of Methane in kg/m</t>
    </r>
    <r>
      <rPr>
        <sz val="7"/>
        <color theme="1"/>
        <rFont val="Arial"/>
        <family val="2"/>
      </rPr>
      <t>3</t>
    </r>
    <r>
      <rPr>
        <sz val="11"/>
        <color theme="1"/>
        <rFont val="Arial"/>
        <family val="2"/>
      </rPr>
      <t>)*(0.001 t/kg)*(GWP of Methane).</t>
    </r>
    <r>
      <rPr>
        <sz val="7"/>
        <color theme="1"/>
        <rFont val="Arial"/>
        <family val="2"/>
      </rPr>
      <t>5”</t>
    </r>
  </si>
  <si>
    <t>USG/day</t>
  </si>
  <si>
    <t>SCF/USG</t>
  </si>
  <si>
    <t>SCF/year</t>
  </si>
  <si>
    <r>
      <t>relative to CO</t>
    </r>
    <r>
      <rPr>
        <sz val="8"/>
        <color theme="1"/>
        <rFont val="Arial"/>
        <family val="2"/>
      </rPr>
      <t>2</t>
    </r>
  </si>
  <si>
    <r>
      <t>kg/m</t>
    </r>
    <r>
      <rPr>
        <sz val="8"/>
        <color theme="1"/>
        <rFont val="Arial"/>
        <family val="2"/>
      </rPr>
      <t>3</t>
    </r>
  </si>
  <si>
    <r>
      <t>SCF/m</t>
    </r>
    <r>
      <rPr>
        <sz val="8"/>
        <color theme="1"/>
        <rFont val="Arial"/>
        <family val="2"/>
      </rPr>
      <t>3</t>
    </r>
  </si>
  <si>
    <t>per tonne per year</t>
  </si>
  <si>
    <r>
      <t>Tonnes CO</t>
    </r>
    <r>
      <rPr>
        <sz val="10"/>
        <color theme="1"/>
        <rFont val="Arial"/>
        <family val="2"/>
      </rPr>
      <t>2</t>
    </r>
    <r>
      <rPr>
        <sz val="16"/>
        <color theme="1"/>
        <rFont val="Arial"/>
        <family val="2"/>
      </rPr>
      <t xml:space="preserve"> equivalent per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</si>
</sst>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0.0"/>
    <numFmt numFmtId="166" formatCode="_-&quot;$&quot;* #,##0_-;\-&quot;$&quot;* #,##0_-;_-&quot;$&quot;* &quot;-&quot;??_-;_-@_-"/>
    <numFmt numFmtId="168" formatCode="_-* #,##0_-;\-* #,##0_-;_-* &quot;-&quot;??_-;_-@_-"/>
  </numFmts>
  <fonts count="14" x14ac:knownFonts="1">
    <font>
      <sz val="11"/>
      <color theme="1"/>
      <name val="Calibri"/>
      <family val="2"/>
      <scheme val="minor"/>
    </font>
    <font>
      <sz val="11"/>
      <color theme="1"/>
      <name val="Arial"/>
      <family val="2"/>
    </font>
    <font>
      <sz val="11"/>
      <color theme="1"/>
      <name val="Calibri"/>
      <family val="2"/>
      <scheme val="minor"/>
    </font>
    <font>
      <vertAlign val="superscript"/>
      <sz val="11"/>
      <color theme="1"/>
      <name val="Calibri"/>
      <family val="2"/>
      <scheme val="minor"/>
    </font>
    <font>
      <vertAlign val="superscript"/>
      <sz val="7"/>
      <color theme="1"/>
      <name val="Calibri"/>
      <family val="2"/>
      <scheme val="minor"/>
    </font>
    <font>
      <sz val="16"/>
      <color theme="1"/>
      <name val="Arial"/>
      <family val="2"/>
    </font>
    <font>
      <b/>
      <i/>
      <sz val="20"/>
      <color rgb="FFFFFF00"/>
      <name val="Arial"/>
      <family val="2"/>
    </font>
    <font>
      <b/>
      <i/>
      <sz val="20"/>
      <color theme="1"/>
      <name val="Arial"/>
      <family val="2"/>
    </font>
    <font>
      <b/>
      <sz val="11"/>
      <name val="Arial"/>
      <family val="2"/>
    </font>
    <font>
      <i/>
      <sz val="18"/>
      <color theme="1"/>
      <name val="Arial"/>
      <family val="2"/>
    </font>
    <font>
      <sz val="7"/>
      <color theme="1"/>
      <name val="Arial"/>
      <family val="2"/>
    </font>
    <font>
      <sz val="10"/>
      <color theme="1"/>
      <name val="Arial"/>
      <family val="2"/>
    </font>
    <font>
      <sz val="9"/>
      <color theme="1"/>
      <name val="Arial"/>
      <family val="2"/>
    </font>
    <font>
      <sz val="8"/>
      <color theme="1"/>
      <name val="Arial"/>
      <family val="2"/>
    </font>
  </fonts>
  <fills count="8">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0"/>
        <bgColor indexed="64"/>
      </patternFill>
    </fill>
    <fill>
      <patternFill patternType="solid">
        <fgColor theme="1"/>
        <bgColor indexed="64"/>
      </patternFill>
    </fill>
    <fill>
      <patternFill patternType="solid">
        <fgColor theme="7" tint="0.79998168889431442"/>
        <bgColor indexed="64"/>
      </patternFill>
    </fill>
    <fill>
      <patternFill patternType="solid">
        <fgColor theme="4" tint="0.59999389629810485"/>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62">
    <xf numFmtId="0" fontId="0" fillId="0" borderId="0" xfId="0"/>
    <xf numFmtId="0" fontId="0" fillId="0" borderId="0" xfId="0" applyAlignment="1">
      <alignment horizontal="left" vertical="center" wrapText="1"/>
    </xf>
    <xf numFmtId="0" fontId="8" fillId="2" borderId="10" xfId="0" applyFont="1" applyFill="1" applyBorder="1"/>
    <xf numFmtId="0" fontId="1" fillId="0" borderId="0" xfId="0" applyFont="1" applyBorder="1"/>
    <xf numFmtId="0" fontId="1" fillId="0" borderId="0" xfId="0" applyFont="1"/>
    <xf numFmtId="0" fontId="9" fillId="0" borderId="4" xfId="0" applyFont="1" applyBorder="1"/>
    <xf numFmtId="0" fontId="1" fillId="0" borderId="5" xfId="0" applyFont="1" applyBorder="1"/>
    <xf numFmtId="0" fontId="1" fillId="2" borderId="9" xfId="0" applyFont="1" applyFill="1" applyBorder="1"/>
    <xf numFmtId="0" fontId="1" fillId="2" borderId="10" xfId="0" applyFont="1" applyFill="1" applyBorder="1"/>
    <xf numFmtId="0" fontId="1" fillId="2" borderId="11" xfId="0" applyFont="1" applyFill="1" applyBorder="1"/>
    <xf numFmtId="0" fontId="1" fillId="0" borderId="4" xfId="0" applyFont="1" applyBorder="1"/>
    <xf numFmtId="15" fontId="1" fillId="0" borderId="0" xfId="0" applyNumberFormat="1" applyFont="1" applyBorder="1"/>
    <xf numFmtId="0" fontId="1" fillId="2" borderId="0" xfId="0" applyFont="1" applyFill="1" applyBorder="1" applyProtection="1">
      <protection locked="0"/>
    </xf>
    <xf numFmtId="0" fontId="1" fillId="0" borderId="0" xfId="0" applyFont="1" applyBorder="1" applyAlignment="1">
      <alignment horizontal="center"/>
    </xf>
    <xf numFmtId="0" fontId="1" fillId="4" borderId="0" xfId="0" applyFont="1" applyFill="1" applyBorder="1"/>
    <xf numFmtId="1" fontId="1" fillId="4" borderId="0" xfId="0" applyNumberFormat="1" applyFont="1" applyFill="1" applyBorder="1"/>
    <xf numFmtId="9" fontId="1" fillId="2" borderId="0" xfId="2" applyFont="1" applyFill="1" applyBorder="1" applyProtection="1">
      <protection locked="0"/>
    </xf>
    <xf numFmtId="0" fontId="5" fillId="0" borderId="0" xfId="0" applyFont="1" applyBorder="1"/>
    <xf numFmtId="1" fontId="5" fillId="3" borderId="0" xfId="0" applyNumberFormat="1" applyFont="1" applyFill="1" applyBorder="1"/>
    <xf numFmtId="0" fontId="5" fillId="0" borderId="5" xfId="0" applyFont="1" applyBorder="1"/>
    <xf numFmtId="0" fontId="5" fillId="0" borderId="0" xfId="0" applyFont="1"/>
    <xf numFmtId="0" fontId="1" fillId="0" borderId="6" xfId="0" applyFont="1" applyBorder="1"/>
    <xf numFmtId="0" fontId="1" fillId="0" borderId="7" xfId="0" applyFont="1" applyBorder="1"/>
    <xf numFmtId="0" fontId="1" fillId="0" borderId="8" xfId="0" applyFont="1" applyBorder="1"/>
    <xf numFmtId="0" fontId="12" fillId="0" borderId="0" xfId="0" applyFont="1" applyBorder="1"/>
    <xf numFmtId="0" fontId="9" fillId="0" borderId="0" xfId="0" applyFont="1" applyBorder="1"/>
    <xf numFmtId="0" fontId="1" fillId="0" borderId="4" xfId="0" applyFont="1" applyBorder="1" applyAlignment="1">
      <alignment horizontal="left"/>
    </xf>
    <xf numFmtId="0" fontId="1" fillId="0" borderId="0" xfId="0" applyFont="1" applyBorder="1" applyAlignment="1">
      <alignment horizontal="left"/>
    </xf>
    <xf numFmtId="0" fontId="1" fillId="0" borderId="4" xfId="0" applyFont="1" applyBorder="1" applyAlignment="1">
      <alignment horizontal="center"/>
    </xf>
    <xf numFmtId="0" fontId="1" fillId="0" borderId="0" xfId="0" applyFont="1" applyBorder="1" applyAlignment="1">
      <alignment horizont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5" fillId="0" borderId="0" xfId="0" applyFont="1" applyBorder="1" applyAlignment="1">
      <alignment horizontal="center"/>
    </xf>
    <xf numFmtId="0" fontId="1" fillId="0" borderId="0" xfId="0" applyFont="1" applyBorder="1" applyAlignment="1">
      <alignment horizontal="left" vertical="center"/>
    </xf>
    <xf numFmtId="0" fontId="5" fillId="0" borderId="0" xfId="0" applyFont="1" applyBorder="1" applyAlignment="1">
      <alignment horizontal="left"/>
    </xf>
    <xf numFmtId="0" fontId="6" fillId="5" borderId="1" xfId="0" applyFont="1" applyFill="1" applyBorder="1" applyAlignment="1">
      <alignment horizontal="center"/>
    </xf>
    <xf numFmtId="0" fontId="6" fillId="5" borderId="2" xfId="0" applyFont="1" applyFill="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5" fillId="0" borderId="4" xfId="0" applyFont="1" applyBorder="1"/>
    <xf numFmtId="0" fontId="1" fillId="0" borderId="0" xfId="0" applyFont="1" applyFill="1" applyBorder="1"/>
    <xf numFmtId="0" fontId="1" fillId="0" borderId="0" xfId="0" applyFont="1" applyFill="1" applyBorder="1" applyProtection="1">
      <protection locked="0"/>
    </xf>
    <xf numFmtId="9" fontId="1" fillId="0" borderId="0" xfId="2" applyFont="1" applyFill="1" applyBorder="1" applyProtection="1">
      <protection locked="0"/>
    </xf>
    <xf numFmtId="0" fontId="1" fillId="0" borderId="0" xfId="0" applyFont="1" applyFill="1" applyBorder="1" applyProtection="1"/>
    <xf numFmtId="44" fontId="1" fillId="0" borderId="0" xfId="1" applyFont="1" applyFill="1" applyBorder="1" applyProtection="1">
      <protection locked="0"/>
    </xf>
    <xf numFmtId="164" fontId="1" fillId="0" borderId="0" xfId="0" applyNumberFormat="1" applyFont="1" applyFill="1" applyBorder="1"/>
    <xf numFmtId="1" fontId="1" fillId="0" borderId="0" xfId="0" applyNumberFormat="1" applyFont="1" applyFill="1" applyBorder="1"/>
    <xf numFmtId="166" fontId="0" fillId="0" borderId="0" xfId="0" applyNumberFormat="1" applyAlignment="1"/>
    <xf numFmtId="0" fontId="1" fillId="6" borderId="0" xfId="0" applyFont="1" applyFill="1" applyBorder="1"/>
    <xf numFmtId="0" fontId="1" fillId="6" borderId="0" xfId="0" applyFont="1" applyFill="1" applyBorder="1" applyAlignment="1">
      <alignment horizontal="left" wrapText="1"/>
    </xf>
    <xf numFmtId="0" fontId="1" fillId="6" borderId="0" xfId="0" applyFont="1" applyFill="1" applyBorder="1" applyAlignment="1">
      <alignment horizontal="left" wrapText="1"/>
    </xf>
    <xf numFmtId="49" fontId="1" fillId="6" borderId="0" xfId="0" applyNumberFormat="1" applyFont="1" applyFill="1" applyBorder="1" applyAlignment="1">
      <alignment horizontal="left" wrapText="1"/>
    </xf>
    <xf numFmtId="168" fontId="1" fillId="0" borderId="0" xfId="3" applyNumberFormat="1" applyFont="1" applyBorder="1"/>
    <xf numFmtId="168" fontId="1" fillId="2" borderId="0" xfId="3" applyNumberFormat="1" applyFont="1" applyFill="1" applyBorder="1" applyProtection="1">
      <protection locked="0"/>
    </xf>
    <xf numFmtId="166" fontId="1" fillId="2" borderId="0" xfId="1" applyNumberFormat="1" applyFont="1" applyFill="1" applyBorder="1" applyProtection="1">
      <protection locked="0"/>
    </xf>
    <xf numFmtId="0" fontId="5" fillId="3" borderId="0" xfId="0" applyFont="1" applyFill="1" applyBorder="1"/>
    <xf numFmtId="166" fontId="5" fillId="3" borderId="0" xfId="0" applyNumberFormat="1" applyFont="1" applyFill="1" applyBorder="1" applyAlignment="1"/>
    <xf numFmtId="0" fontId="1" fillId="7" borderId="0" xfId="0" applyFont="1" applyFill="1" applyBorder="1" applyProtection="1"/>
    <xf numFmtId="0" fontId="1" fillId="7" borderId="0" xfId="0" applyFont="1" applyFill="1" applyBorder="1"/>
    <xf numFmtId="168" fontId="1" fillId="7" borderId="0" xfId="3" applyNumberFormat="1" applyFont="1" applyFill="1" applyBorder="1"/>
    <xf numFmtId="166" fontId="1" fillId="0" borderId="0" xfId="1" applyNumberFormat="1" applyFont="1" applyFill="1" applyBorder="1" applyProtection="1"/>
    <xf numFmtId="0" fontId="0" fillId="0" borderId="0" xfId="0" applyProtection="1">
      <protection hidden="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2</xdr:row>
      <xdr:rowOff>9525</xdr:rowOff>
    </xdr:from>
    <xdr:to>
      <xdr:col>15</xdr:col>
      <xdr:colOff>19050</xdr:colOff>
      <xdr:row>3</xdr:row>
      <xdr:rowOff>19050</xdr:rowOff>
    </xdr:to>
    <xdr:pic>
      <xdr:nvPicPr>
        <xdr:cNvPr id="3" name="Picture 2">
          <a:extLst>
            <a:ext uri="{FF2B5EF4-FFF2-40B4-BE49-F238E27FC236}">
              <a16:creationId xmlns:a16="http://schemas.microsoft.com/office/drawing/2014/main" id="{89C9D75C-3C2E-48B9-88BA-D79C37B15A9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92" t="1212" r="17988" b="68333"/>
        <a:stretch/>
      </xdr:blipFill>
      <xdr:spPr>
        <a:xfrm>
          <a:off x="561975" y="371475"/>
          <a:ext cx="7505700" cy="1952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12</xdr:col>
      <xdr:colOff>418209</xdr:colOff>
      <xdr:row>29</xdr:row>
      <xdr:rowOff>170786</xdr:rowOff>
    </xdr:to>
    <xdr:pic>
      <xdr:nvPicPr>
        <xdr:cNvPr id="2" name="Picture 1">
          <a:extLst>
            <a:ext uri="{FF2B5EF4-FFF2-40B4-BE49-F238E27FC236}">
              <a16:creationId xmlns:a16="http://schemas.microsoft.com/office/drawing/2014/main" id="{13909CB1-F520-4A9D-9164-CBECBDE6B1EC}"/>
            </a:ext>
          </a:extLst>
        </xdr:cNvPr>
        <xdr:cNvPicPr>
          <a:picLocks noChangeAspect="1"/>
        </xdr:cNvPicPr>
      </xdr:nvPicPr>
      <xdr:blipFill>
        <a:blip xmlns:r="http://schemas.openxmlformats.org/officeDocument/2006/relationships" r:embed="rId1"/>
        <a:stretch>
          <a:fillRect/>
        </a:stretch>
      </xdr:blipFill>
      <xdr:spPr>
        <a:xfrm>
          <a:off x="609600" y="381000"/>
          <a:ext cx="7123809" cy="53142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tabSelected="1" workbookViewId="0">
      <selection activeCell="H9" sqref="H9"/>
    </sheetView>
  </sheetViews>
  <sheetFormatPr defaultRowHeight="14.25" x14ac:dyDescent="0.2"/>
  <cols>
    <col min="1" max="1" width="8.5703125" style="3" customWidth="1"/>
    <col min="2" max="2" width="3.42578125" style="3" customWidth="1"/>
    <col min="3" max="3" width="6.140625" style="3" customWidth="1"/>
    <col min="4" max="4" width="9.140625" style="3"/>
    <col min="5" max="5" width="9.5703125" style="3" bestFit="1" customWidth="1"/>
    <col min="6" max="7" width="9.140625" style="3"/>
    <col min="8" max="8" width="16.42578125" style="3" customWidth="1"/>
    <col min="9" max="9" width="1.42578125" style="3" customWidth="1"/>
    <col min="10" max="10" width="9.140625" style="3"/>
    <col min="11" max="11" width="7" style="3" customWidth="1"/>
    <col min="12" max="12" width="11.85546875" style="3" customWidth="1"/>
    <col min="13" max="13" width="1.42578125" style="3" customWidth="1"/>
    <col min="14" max="14" width="14.140625" style="3" customWidth="1"/>
    <col min="15" max="15" width="4.140625" style="3" customWidth="1"/>
    <col min="16" max="16" width="9.140625" style="3"/>
    <col min="17" max="16384" width="9.140625" style="4"/>
  </cols>
  <sheetData>
    <row r="1" spans="2:17" x14ac:dyDescent="0.2">
      <c r="Q1" s="3"/>
    </row>
    <row r="2" spans="2:17" x14ac:dyDescent="0.2">
      <c r="Q2" s="3"/>
    </row>
    <row r="3" spans="2:17" ht="153" customHeight="1" thickBot="1" x14ac:dyDescent="0.25">
      <c r="E3" s="13"/>
      <c r="F3" s="13"/>
      <c r="G3" s="13"/>
      <c r="H3" s="13"/>
      <c r="I3" s="13"/>
      <c r="J3" s="13"/>
      <c r="K3" s="13"/>
      <c r="Q3" s="3"/>
    </row>
    <row r="4" spans="2:17" ht="34.5" customHeight="1" x14ac:dyDescent="0.35">
      <c r="B4" s="35" t="s">
        <v>25</v>
      </c>
      <c r="C4" s="36"/>
      <c r="D4" s="37"/>
      <c r="E4" s="37"/>
      <c r="F4" s="37"/>
      <c r="G4" s="37"/>
      <c r="H4" s="37"/>
      <c r="I4" s="37"/>
      <c r="J4" s="37"/>
      <c r="K4" s="37"/>
      <c r="L4" s="37"/>
      <c r="M4" s="37"/>
      <c r="N4" s="37"/>
      <c r="O4" s="38"/>
    </row>
    <row r="5" spans="2:17" ht="16.5" customHeight="1" thickBot="1" x14ac:dyDescent="0.4">
      <c r="B5" s="5"/>
      <c r="C5" s="25"/>
      <c r="O5" s="6"/>
    </row>
    <row r="6" spans="2:17" ht="16.5" customHeight="1" thickBot="1" x14ac:dyDescent="0.4">
      <c r="B6" s="5"/>
      <c r="C6" s="25"/>
      <c r="D6" s="7"/>
      <c r="E6" s="2" t="s">
        <v>26</v>
      </c>
      <c r="F6" s="8"/>
      <c r="G6" s="8"/>
      <c r="H6" s="9"/>
      <c r="I6" s="40"/>
      <c r="L6" s="24" t="s">
        <v>27</v>
      </c>
      <c r="M6" s="24"/>
      <c r="O6" s="6"/>
    </row>
    <row r="7" spans="2:17" x14ac:dyDescent="0.2">
      <c r="B7" s="10"/>
      <c r="E7" s="11"/>
      <c r="I7" s="40"/>
      <c r="O7" s="6"/>
    </row>
    <row r="8" spans="2:17" ht="8.25" customHeight="1" x14ac:dyDescent="0.2">
      <c r="B8" s="10"/>
      <c r="I8" s="40"/>
      <c r="M8" s="40"/>
      <c r="O8" s="6"/>
    </row>
    <row r="9" spans="2:17" x14ac:dyDescent="0.2">
      <c r="B9" s="10"/>
      <c r="C9" s="27" t="s">
        <v>1</v>
      </c>
      <c r="D9" s="27"/>
      <c r="E9" s="27"/>
      <c r="F9" s="27"/>
      <c r="G9" s="27"/>
      <c r="H9" s="12">
        <v>85</v>
      </c>
      <c r="I9" s="41"/>
      <c r="J9" s="3" t="s">
        <v>3</v>
      </c>
      <c r="L9" s="59">
        <f>H9/3.785</f>
        <v>22.457067371202111</v>
      </c>
      <c r="M9" s="45"/>
      <c r="N9" s="3" t="s">
        <v>29</v>
      </c>
      <c r="O9" s="6"/>
    </row>
    <row r="10" spans="2:17" x14ac:dyDescent="0.2">
      <c r="B10" s="10"/>
      <c r="C10" s="27" t="s">
        <v>0</v>
      </c>
      <c r="D10" s="27"/>
      <c r="E10" s="27"/>
      <c r="F10" s="27"/>
      <c r="G10" s="27"/>
      <c r="H10" s="12">
        <v>1.5</v>
      </c>
      <c r="I10" s="41"/>
      <c r="J10" s="3" t="s">
        <v>5</v>
      </c>
      <c r="L10" s="59">
        <f>H10/6.895*1000</f>
        <v>217.54894851341552</v>
      </c>
      <c r="M10" s="46"/>
      <c r="N10" s="3" t="s">
        <v>4</v>
      </c>
      <c r="O10" s="6"/>
    </row>
    <row r="11" spans="2:17" x14ac:dyDescent="0.2">
      <c r="B11" s="28"/>
      <c r="C11" s="29"/>
      <c r="D11" s="29"/>
      <c r="E11" s="29"/>
      <c r="F11" s="29"/>
      <c r="G11" s="29"/>
      <c r="H11" s="14"/>
      <c r="I11" s="40"/>
      <c r="L11" s="52"/>
      <c r="M11" s="46"/>
      <c r="O11" s="6"/>
    </row>
    <row r="12" spans="2:17" x14ac:dyDescent="0.2">
      <c r="B12" s="10"/>
      <c r="C12" s="33" t="s">
        <v>17</v>
      </c>
      <c r="D12" s="31"/>
      <c r="E12" s="31"/>
      <c r="F12" s="31"/>
      <c r="G12" s="31"/>
      <c r="H12" s="14"/>
      <c r="I12" s="40"/>
      <c r="L12" s="53">
        <v>148</v>
      </c>
      <c r="M12" s="41"/>
      <c r="N12" s="3" t="s">
        <v>30</v>
      </c>
      <c r="O12" s="6"/>
    </row>
    <row r="13" spans="2:17" x14ac:dyDescent="0.2">
      <c r="B13" s="30"/>
      <c r="C13" s="31"/>
      <c r="D13" s="31"/>
      <c r="E13" s="31"/>
      <c r="F13" s="31"/>
      <c r="G13" s="31"/>
      <c r="I13" s="40"/>
      <c r="L13" s="59">
        <f>L12*L9</f>
        <v>3323.6459709379124</v>
      </c>
      <c r="M13" s="46"/>
      <c r="N13" s="3" t="s">
        <v>6</v>
      </c>
      <c r="O13" s="6"/>
    </row>
    <row r="14" spans="2:17" x14ac:dyDescent="0.2">
      <c r="B14" s="10"/>
      <c r="C14" s="27" t="s">
        <v>7</v>
      </c>
      <c r="D14" s="27"/>
      <c r="E14" s="27"/>
      <c r="F14" s="27"/>
      <c r="G14" s="27"/>
      <c r="H14" s="12">
        <v>365</v>
      </c>
      <c r="I14" s="41"/>
      <c r="J14" s="3" t="s">
        <v>23</v>
      </c>
      <c r="L14" s="52"/>
      <c r="M14" s="40"/>
      <c r="O14" s="6"/>
    </row>
    <row r="15" spans="2:17" x14ac:dyDescent="0.2">
      <c r="B15" s="10"/>
      <c r="C15" s="27" t="s">
        <v>14</v>
      </c>
      <c r="D15" s="27"/>
      <c r="E15" s="27"/>
      <c r="F15" s="27"/>
      <c r="G15" s="27"/>
      <c r="H15" s="14"/>
      <c r="I15" s="40"/>
      <c r="L15" s="59">
        <f>L13*H14</f>
        <v>1213130.7793923379</v>
      </c>
      <c r="M15" s="46"/>
      <c r="N15" s="3" t="s">
        <v>31</v>
      </c>
      <c r="O15" s="6"/>
    </row>
    <row r="16" spans="2:17" x14ac:dyDescent="0.2">
      <c r="B16" s="28"/>
      <c r="C16" s="29"/>
      <c r="D16" s="29"/>
      <c r="E16" s="29"/>
      <c r="F16" s="29"/>
      <c r="G16" s="29"/>
      <c r="H16" s="14"/>
      <c r="I16" s="40"/>
      <c r="L16" s="15"/>
      <c r="M16" s="46"/>
      <c r="O16" s="6"/>
    </row>
    <row r="17" spans="1:16" x14ac:dyDescent="0.2">
      <c r="B17" s="10"/>
      <c r="C17" s="27" t="s">
        <v>8</v>
      </c>
      <c r="D17" s="27"/>
      <c r="E17" s="27"/>
      <c r="F17" s="27"/>
      <c r="G17" s="27"/>
      <c r="H17" s="16">
        <v>0.88</v>
      </c>
      <c r="I17" s="42"/>
      <c r="O17" s="6"/>
    </row>
    <row r="18" spans="1:16" x14ac:dyDescent="0.2">
      <c r="B18" s="10"/>
      <c r="C18" s="27" t="s">
        <v>9</v>
      </c>
      <c r="D18" s="27"/>
      <c r="E18" s="27"/>
      <c r="F18" s="27"/>
      <c r="G18" s="27"/>
      <c r="H18" s="57">
        <v>25</v>
      </c>
      <c r="I18" s="43"/>
      <c r="J18" s="3" t="s">
        <v>32</v>
      </c>
      <c r="O18" s="6"/>
    </row>
    <row r="19" spans="1:16" x14ac:dyDescent="0.2">
      <c r="B19" s="10"/>
      <c r="C19" s="27" t="s">
        <v>12</v>
      </c>
      <c r="D19" s="27"/>
      <c r="E19" s="27"/>
      <c r="F19" s="27"/>
      <c r="G19" s="27"/>
      <c r="H19" s="58">
        <v>0.65600000000000003</v>
      </c>
      <c r="I19" s="40"/>
      <c r="J19" s="3" t="s">
        <v>33</v>
      </c>
      <c r="O19" s="6"/>
    </row>
    <row r="20" spans="1:16" x14ac:dyDescent="0.2">
      <c r="B20" s="10"/>
      <c r="C20" s="27" t="s">
        <v>19</v>
      </c>
      <c r="D20" s="27"/>
      <c r="E20" s="27"/>
      <c r="F20" s="27"/>
      <c r="G20" s="27"/>
      <c r="H20" s="58">
        <v>35.31</v>
      </c>
      <c r="I20" s="40"/>
      <c r="J20" s="3" t="s">
        <v>34</v>
      </c>
      <c r="O20" s="6"/>
    </row>
    <row r="21" spans="1:16" x14ac:dyDescent="0.2">
      <c r="B21" s="26"/>
      <c r="C21" s="29"/>
      <c r="D21" s="29"/>
      <c r="E21" s="29"/>
      <c r="F21" s="29"/>
      <c r="G21" s="29"/>
      <c r="I21" s="40"/>
      <c r="O21" s="6"/>
    </row>
    <row r="22" spans="1:16" x14ac:dyDescent="0.2">
      <c r="B22" s="10"/>
      <c r="C22" s="27" t="s">
        <v>15</v>
      </c>
      <c r="D22" s="29"/>
      <c r="E22" s="29"/>
      <c r="F22" s="29"/>
      <c r="G22" s="29"/>
      <c r="H22" s="54">
        <v>172</v>
      </c>
      <c r="I22" s="44"/>
      <c r="J22" s="3" t="s">
        <v>35</v>
      </c>
      <c r="O22" s="6"/>
    </row>
    <row r="23" spans="1:16" x14ac:dyDescent="0.2">
      <c r="B23" s="10"/>
      <c r="C23" s="27"/>
      <c r="D23" s="29"/>
      <c r="E23" s="29"/>
      <c r="F23" s="29"/>
      <c r="G23" s="29"/>
      <c r="H23" s="60"/>
      <c r="I23" s="44"/>
      <c r="O23" s="6"/>
    </row>
    <row r="24" spans="1:16" ht="20.25" x14ac:dyDescent="0.3">
      <c r="B24" s="10"/>
      <c r="C24" s="34" t="s">
        <v>13</v>
      </c>
      <c r="D24" s="32"/>
      <c r="E24" s="32"/>
      <c r="F24" s="32"/>
      <c r="G24" s="32"/>
      <c r="H24" s="18">
        <f>L15*H17*H18*H19*0.001/H20</f>
        <v>495.83413787001473</v>
      </c>
      <c r="I24" s="18"/>
      <c r="J24" s="55" t="s">
        <v>36</v>
      </c>
      <c r="K24" s="55"/>
      <c r="L24" s="55"/>
      <c r="M24" s="55"/>
      <c r="N24" s="55"/>
      <c r="O24" s="6"/>
    </row>
    <row r="25" spans="1:16" x14ac:dyDescent="0.2">
      <c r="B25" s="10"/>
      <c r="C25" s="27"/>
      <c r="D25" s="29"/>
      <c r="E25" s="29"/>
      <c r="F25" s="29"/>
      <c r="G25" s="29"/>
      <c r="H25" s="60"/>
      <c r="I25" s="44"/>
      <c r="O25" s="6"/>
    </row>
    <row r="26" spans="1:16" s="20" customFormat="1" ht="20.25" x14ac:dyDescent="0.3">
      <c r="A26" s="17"/>
      <c r="B26" s="39"/>
      <c r="C26" s="34" t="s">
        <v>16</v>
      </c>
      <c r="D26" s="32"/>
      <c r="E26" s="32"/>
      <c r="F26" s="32"/>
      <c r="G26" s="32"/>
      <c r="H26" s="56">
        <f>H22*H24</f>
        <v>85283.471713642532</v>
      </c>
      <c r="I26" s="47"/>
      <c r="J26" s="47"/>
      <c r="K26" s="17"/>
      <c r="L26" s="17"/>
      <c r="M26" s="17"/>
      <c r="N26" s="17"/>
      <c r="O26" s="19"/>
      <c r="P26" s="17"/>
    </row>
    <row r="27" spans="1:16" ht="15" thickBot="1" x14ac:dyDescent="0.25">
      <c r="B27" s="21"/>
      <c r="C27" s="22"/>
      <c r="D27" s="22"/>
      <c r="E27" s="22"/>
      <c r="F27" s="22"/>
      <c r="G27" s="22"/>
      <c r="H27" s="22"/>
      <c r="I27" s="22"/>
      <c r="J27" s="22"/>
      <c r="K27" s="22"/>
      <c r="L27" s="22"/>
      <c r="M27" s="22"/>
      <c r="N27" s="22"/>
      <c r="O27" s="23"/>
    </row>
    <row r="29" spans="1:16" x14ac:dyDescent="0.2">
      <c r="B29" s="48" t="s">
        <v>11</v>
      </c>
      <c r="C29" s="48"/>
      <c r="D29" s="48"/>
      <c r="E29" s="48"/>
      <c r="F29" s="48"/>
      <c r="G29" s="48"/>
      <c r="H29" s="48"/>
      <c r="I29" s="48"/>
      <c r="J29" s="48"/>
      <c r="K29" s="48"/>
      <c r="L29" s="48"/>
      <c r="M29" s="48"/>
      <c r="N29" s="48"/>
      <c r="O29" s="48"/>
    </row>
    <row r="30" spans="1:16" x14ac:dyDescent="0.2">
      <c r="B30" s="48" t="s">
        <v>10</v>
      </c>
      <c r="C30" s="48"/>
      <c r="D30" s="48"/>
      <c r="E30" s="48"/>
      <c r="F30" s="48"/>
      <c r="G30" s="48"/>
      <c r="H30" s="48"/>
      <c r="I30" s="48"/>
      <c r="J30" s="48"/>
      <c r="K30" s="48"/>
      <c r="L30" s="48"/>
      <c r="M30" s="48"/>
      <c r="N30" s="48"/>
      <c r="O30" s="48"/>
    </row>
    <row r="31" spans="1:16" x14ac:dyDescent="0.2">
      <c r="B31" s="49" t="s">
        <v>21</v>
      </c>
      <c r="C31" s="49"/>
      <c r="D31" s="49"/>
      <c r="E31" s="49"/>
      <c r="F31" s="49"/>
      <c r="G31" s="49"/>
      <c r="H31" s="49"/>
      <c r="I31" s="49"/>
      <c r="J31" s="49"/>
      <c r="K31" s="49"/>
      <c r="L31" s="49"/>
      <c r="M31" s="49"/>
      <c r="N31" s="49"/>
      <c r="O31" s="49"/>
    </row>
    <row r="32" spans="1:16" x14ac:dyDescent="0.2">
      <c r="B32" s="49"/>
      <c r="C32" s="49"/>
      <c r="D32" s="49"/>
      <c r="E32" s="49"/>
      <c r="F32" s="49"/>
      <c r="G32" s="49"/>
      <c r="H32" s="49"/>
      <c r="I32" s="49"/>
      <c r="J32" s="49"/>
      <c r="K32" s="49"/>
      <c r="L32" s="49"/>
      <c r="M32" s="49"/>
      <c r="N32" s="49"/>
      <c r="O32" s="49"/>
    </row>
    <row r="33" spans="2:15" ht="16.5" customHeight="1" x14ac:dyDescent="0.2">
      <c r="B33" s="49" t="s">
        <v>22</v>
      </c>
      <c r="C33" s="49"/>
      <c r="D33" s="49"/>
      <c r="E33" s="49"/>
      <c r="F33" s="49"/>
      <c r="G33" s="49"/>
      <c r="H33" s="49"/>
      <c r="I33" s="49"/>
      <c r="J33" s="49"/>
      <c r="K33" s="49"/>
      <c r="L33" s="49"/>
      <c r="M33" s="49"/>
      <c r="N33" s="49"/>
      <c r="O33" s="49"/>
    </row>
    <row r="34" spans="2:15" ht="15" customHeight="1" x14ac:dyDescent="0.2">
      <c r="B34" s="49" t="s">
        <v>28</v>
      </c>
      <c r="C34" s="49"/>
      <c r="D34" s="49"/>
      <c r="E34" s="49"/>
      <c r="F34" s="49"/>
      <c r="G34" s="49"/>
      <c r="H34" s="49"/>
      <c r="I34" s="49"/>
      <c r="J34" s="49"/>
      <c r="K34" s="49"/>
      <c r="L34" s="49"/>
      <c r="M34" s="49"/>
      <c r="N34" s="49"/>
      <c r="O34" s="49"/>
    </row>
    <row r="35" spans="2:15" x14ac:dyDescent="0.2">
      <c r="B35" s="49"/>
      <c r="C35" s="49"/>
      <c r="D35" s="49"/>
      <c r="E35" s="49"/>
      <c r="F35" s="49"/>
      <c r="G35" s="49"/>
      <c r="H35" s="49"/>
      <c r="I35" s="49"/>
      <c r="J35" s="49"/>
      <c r="K35" s="49"/>
      <c r="L35" s="49"/>
      <c r="M35" s="49"/>
      <c r="N35" s="49"/>
      <c r="O35" s="49"/>
    </row>
    <row r="36" spans="2:15" x14ac:dyDescent="0.2">
      <c r="B36" s="50"/>
      <c r="C36" s="50"/>
      <c r="D36" s="50"/>
      <c r="E36" s="50"/>
      <c r="F36" s="50"/>
      <c r="G36" s="50"/>
      <c r="H36" s="50"/>
      <c r="I36" s="50"/>
      <c r="J36" s="50"/>
      <c r="K36" s="50"/>
      <c r="L36" s="50"/>
      <c r="M36" s="50"/>
      <c r="N36" s="50"/>
      <c r="O36" s="50"/>
    </row>
    <row r="37" spans="2:15" ht="44.25" customHeight="1" x14ac:dyDescent="0.2">
      <c r="B37" s="51" t="s">
        <v>24</v>
      </c>
      <c r="C37" s="51"/>
      <c r="D37" s="51"/>
      <c r="E37" s="51"/>
      <c r="F37" s="51"/>
      <c r="G37" s="51"/>
      <c r="H37" s="51"/>
      <c r="I37" s="51"/>
      <c r="J37" s="51"/>
      <c r="K37" s="51"/>
      <c r="L37" s="51"/>
      <c r="M37" s="51"/>
      <c r="N37" s="51"/>
      <c r="O37" s="51"/>
    </row>
  </sheetData>
  <sheetProtection algorithmName="SHA-512" hashValue="31Qme/XoRXtMmxphK0qEp7FNPS6dPfnY6KvhqXC+n4ZJZpqDJNPeyXRvSA4fMK89DTA8NyHZb1sb3YzGtkv2Pg==" saltValue="w+13FlQxYxdFXshOMAl5Kw==" spinCount="100000" sheet="1" objects="1" scenarios="1" selectLockedCells="1"/>
  <mergeCells count="6">
    <mergeCell ref="B37:O37"/>
    <mergeCell ref="B34:O35"/>
    <mergeCell ref="B31:O32"/>
    <mergeCell ref="B33:O33"/>
    <mergeCell ref="E3:K3"/>
    <mergeCell ref="B4:O4"/>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3"/>
  <sheetViews>
    <sheetView workbookViewId="0">
      <selection sqref="A1:XFD1048576"/>
    </sheetView>
  </sheetViews>
  <sheetFormatPr defaultRowHeight="15" x14ac:dyDescent="0.25"/>
  <cols>
    <col min="1" max="16384" width="9.140625" style="61"/>
  </cols>
  <sheetData>
    <row r="1" spans="2:2" x14ac:dyDescent="0.25">
      <c r="B1" s="61" t="s">
        <v>20</v>
      </c>
    </row>
    <row r="33" spans="3:3" x14ac:dyDescent="0.25">
      <c r="C33" s="61" t="s">
        <v>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9"/>
  <sheetViews>
    <sheetView workbookViewId="0">
      <selection activeCell="B17" sqref="B17"/>
    </sheetView>
  </sheetViews>
  <sheetFormatPr defaultRowHeight="15" x14ac:dyDescent="0.25"/>
  <sheetData>
    <row r="3" spans="2:9" ht="17.25" customHeight="1" x14ac:dyDescent="0.25">
      <c r="B3" s="1" t="s">
        <v>18</v>
      </c>
      <c r="C3" s="1"/>
      <c r="D3" s="1"/>
      <c r="E3" s="1"/>
      <c r="F3" s="1"/>
      <c r="G3" s="1"/>
      <c r="H3" s="1"/>
      <c r="I3" s="1"/>
    </row>
    <row r="4" spans="2:9" x14ac:dyDescent="0.25">
      <c r="B4" s="1"/>
      <c r="C4" s="1"/>
      <c r="D4" s="1"/>
      <c r="E4" s="1"/>
      <c r="F4" s="1"/>
      <c r="G4" s="1"/>
      <c r="H4" s="1"/>
      <c r="I4" s="1"/>
    </row>
    <row r="5" spans="2:9" x14ac:dyDescent="0.25">
      <c r="B5" s="1"/>
      <c r="C5" s="1"/>
      <c r="D5" s="1"/>
      <c r="E5" s="1"/>
      <c r="F5" s="1"/>
      <c r="G5" s="1"/>
      <c r="H5" s="1"/>
      <c r="I5" s="1"/>
    </row>
    <row r="6" spans="2:9" x14ac:dyDescent="0.25">
      <c r="B6" s="1"/>
      <c r="C6" s="1"/>
      <c r="D6" s="1"/>
      <c r="E6" s="1"/>
      <c r="F6" s="1"/>
      <c r="G6" s="1"/>
      <c r="H6" s="1"/>
      <c r="I6" s="1"/>
    </row>
    <row r="9" spans="2:9" x14ac:dyDescent="0.25">
      <c r="B9" t="s">
        <v>22</v>
      </c>
    </row>
  </sheetData>
  <mergeCells count="1">
    <mergeCell ref="B3:I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Calculator</vt:lpstr>
      <vt:lpstr>TXT-5100</vt:lpstr>
      <vt:lpstr>Prasino Study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Kirby Jabusch</dc:creator>
  <cp:lastModifiedBy>Terry Moffatt</cp:lastModifiedBy>
  <dcterms:created xsi:type="dcterms:W3CDTF">2018-07-25T14:40:19Z</dcterms:created>
  <dcterms:modified xsi:type="dcterms:W3CDTF">2018-07-26T19:42:08Z</dcterms:modified>
</cp:coreProperties>
</file>